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<sst xmlns="http://schemas.openxmlformats.org/spreadsheetml/2006/main" count="66" uniqueCount="42">
  <si>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/>
  </si>
  <si>
    <t>Total revenues</t>
  </si>
  <si>
    <t>Total current assets</t>
  </si>
  <si>
    <t>Intangibles</t>
  </si>
  <si>
    <t>Total Assets</t>
  </si>
  <si>
    <t>Current Debt</t>
  </si>
  <si>
    <t>Net Equity</t>
  </si>
  <si>
    <t>Total Debt</t>
  </si>
  <si>
    <t>Net Cash from Operations</t>
  </si>
  <si>
    <t>Capital Expenditures</t>
  </si>
  <si>
    <t>3 months ended March 31, 03</t>
  </si>
  <si>
    <t>Net Income</t>
  </si>
  <si>
    <t>Diluted Outstanding</t>
  </si>
  <si>
    <t>-</t>
  </si>
  <si>
    <t>Market Cap</t>
  </si>
  <si>
    <t>Price to Book</t>
  </si>
  <si>
    <t>Price to Tangible Book</t>
  </si>
  <si>
    <t>Tangible Equity</t>
  </si>
  <si>
    <t>Price to Earnings</t>
  </si>
  <si>
    <t>EPS</t>
  </si>
  <si>
    <t>Working Capital</t>
  </si>
  <si>
    <t>Return on Equity</t>
  </si>
  <si>
    <t>Price to FCF</t>
  </si>
  <si>
    <t>Basic Free Cash Flow</t>
  </si>
  <si>
    <t>Martha Stewart Living - MSO</t>
  </si>
  <si>
    <t>FallStreet.com</t>
  </si>
  <si>
    <t>Average Stock Price (current)</t>
  </si>
  <si>
    <t>Intangibles as a % of Assets</t>
  </si>
  <si>
    <t>Tax Benefit From Stock Options Exercised</t>
  </si>
  <si>
    <t>Cash Flows</t>
  </si>
  <si>
    <t>Balance Sheet</t>
  </si>
  <si>
    <t>Income Statement</t>
  </si>
  <si>
    <t>Financial Highlights</t>
  </si>
  <si>
    <t>Revenue Breakdown</t>
  </si>
  <si>
    <t>Publishing</t>
  </si>
  <si>
    <t>Television</t>
  </si>
  <si>
    <t>Merchandising</t>
  </si>
  <si>
    <t>Internet/Direct commerce</t>
  </si>
  <si>
    <t>As a % of Sales</t>
  </si>
  <si>
    <t>Tangible Book (Share basis)</t>
  </si>
  <si>
    <t>Ratios and Stats</t>
  </si>
  <si>
    <t>Book Value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</si>
</sst>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170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8.140625" style="0" customWidth="1"/>
    <col min="2" max="2" width="12.7109375" style="0" customWidth="1"/>
  </cols>
  <sheetData>
    <row r="1" spans="1:8" ht="15.75">
      <c r="A1" s="22" t="s">
        <v>24</v>
      </c>
      <c r="B1" s="2"/>
      <c r="C1" s="2"/>
      <c r="D1" s="2"/>
      <c r="E1" s="2"/>
      <c r="F1" s="2"/>
      <c r="G1" s="7" t="s">
        <v>25</v>
      </c>
      <c r="H1" s="2"/>
    </row>
    <row r="2" spans="1:8" ht="12.75">
      <c r="A2" s="2" t="s">
        <v>32</v>
      </c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1"/>
      <c r="B4" s="11" t="s">
        <v>10</v>
      </c>
      <c r="C4" s="11">
        <v>2002</v>
      </c>
      <c r="D4" s="11">
        <v>2001</v>
      </c>
      <c r="E4" s="11">
        <v>2000</v>
      </c>
      <c r="F4" s="12">
        <v>1999</v>
      </c>
      <c r="G4" s="12">
        <v>1998</v>
      </c>
      <c r="H4" s="12">
        <v>1997</v>
      </c>
    </row>
    <row r="5" spans="1:8" ht="12.75">
      <c r="A5" s="2"/>
      <c r="B5" s="2"/>
      <c r="C5" s="1" t="s">
        <v>0</v>
      </c>
      <c r="D5" s="1" t="s">
        <v>0</v>
      </c>
      <c r="E5" s="1" t="s">
        <v>0</v>
      </c>
      <c r="F5" s="2"/>
      <c r="G5" s="2"/>
      <c r="H5" s="2"/>
    </row>
    <row r="6" spans="1:8" ht="12.75">
      <c r="A6" s="2" t="s">
        <v>39</v>
      </c>
      <c r="B6" s="23">
        <f>SUM(B33/B10)</f>
        <v>3.788035703491769</v>
      </c>
      <c r="C6" s="23">
        <f>SUM(C33/C10)</f>
        <v>3.898790101939485</v>
      </c>
      <c r="D6" s="23">
        <f>SUM(D33/D10)</f>
        <v>3.524786394502335</v>
      </c>
      <c r="E6" s="23">
        <f>SUM(E33/E10)</f>
        <v>3.000806077826814</v>
      </c>
      <c r="F6" s="23">
        <f>SUM(F33/F10)</f>
        <v>3.0070317537072855</v>
      </c>
      <c r="G6" s="2"/>
      <c r="H6" s="2"/>
    </row>
    <row r="7" spans="1:8" ht="12.75">
      <c r="A7" s="2" t="s">
        <v>41</v>
      </c>
      <c r="B7" s="23">
        <f>SUM(B32/B10)</f>
        <v>4.6797566037355685</v>
      </c>
      <c r="C7" s="23">
        <f>SUM(C32/C10)</f>
        <v>4.795715704355228</v>
      </c>
      <c r="D7" s="23">
        <f>SUM(D32/D10)</f>
        <v>4.530924366320684</v>
      </c>
      <c r="E7" s="23">
        <f>SUM(E32/E10)</f>
        <v>3.952118977087238</v>
      </c>
      <c r="F7" s="23">
        <f>SUM(F32/F10)</f>
        <v>4.017609606705351</v>
      </c>
      <c r="G7" s="2"/>
      <c r="H7" s="2"/>
    </row>
    <row r="8" spans="1:8" ht="12.75">
      <c r="A8" s="2"/>
      <c r="B8" s="23"/>
      <c r="C8" s="23"/>
      <c r="D8" s="23"/>
      <c r="E8" s="23"/>
      <c r="F8" s="23"/>
      <c r="G8" s="2"/>
      <c r="H8" s="2"/>
    </row>
    <row r="9" spans="1:8" ht="12.75">
      <c r="A9" s="7" t="s">
        <v>40</v>
      </c>
      <c r="B9" s="2"/>
      <c r="C9" s="1"/>
      <c r="D9" s="1"/>
      <c r="E9" s="1"/>
      <c r="F9" s="2"/>
      <c r="G9" s="2"/>
      <c r="H9" s="2"/>
    </row>
    <row r="10" spans="1:8" ht="12.75">
      <c r="A10" s="3" t="s">
        <v>12</v>
      </c>
      <c r="B10" s="4">
        <v>49631</v>
      </c>
      <c r="C10" s="4">
        <v>49343</v>
      </c>
      <c r="D10" s="4">
        <v>49039</v>
      </c>
      <c r="E10" s="4">
        <v>49623</v>
      </c>
      <c r="F10" s="3">
        <v>49632</v>
      </c>
      <c r="G10" s="3">
        <v>49623</v>
      </c>
      <c r="H10" s="4">
        <v>49583</v>
      </c>
    </row>
    <row r="11" spans="1:8" ht="12.75">
      <c r="A11" s="2" t="s">
        <v>26</v>
      </c>
      <c r="B11" s="8">
        <v>10</v>
      </c>
      <c r="C11" s="9">
        <v>13.04</v>
      </c>
      <c r="D11" s="9">
        <v>18.99</v>
      </c>
      <c r="E11" s="9">
        <v>23.72</v>
      </c>
      <c r="F11" s="8">
        <v>29.99</v>
      </c>
      <c r="G11" s="15" t="s">
        <v>13</v>
      </c>
      <c r="H11" s="15" t="s">
        <v>13</v>
      </c>
    </row>
    <row r="12" spans="1:8" ht="12.75">
      <c r="A12" s="2" t="s">
        <v>20</v>
      </c>
      <c r="B12" s="10">
        <f aca="true" t="shared" si="0" ref="B12:G12">SUM(B27-B30)</f>
        <v>163826</v>
      </c>
      <c r="C12" s="10">
        <f t="shared" si="0"/>
        <v>166206</v>
      </c>
      <c r="D12" s="10">
        <f t="shared" si="0"/>
        <v>135781</v>
      </c>
      <c r="E12" s="10">
        <f t="shared" si="0"/>
        <v>108911</v>
      </c>
      <c r="F12" s="10">
        <f t="shared" si="0"/>
        <v>142023</v>
      </c>
      <c r="G12" s="10">
        <f t="shared" si="0"/>
        <v>6038</v>
      </c>
      <c r="H12" s="16" t="s">
        <v>13</v>
      </c>
    </row>
    <row r="13" spans="1:8" ht="12.75">
      <c r="A13" s="13" t="s">
        <v>21</v>
      </c>
      <c r="B13" s="17">
        <f aca="true" t="shared" si="1" ref="B13:G13">SUM((B32-C32)/C32)</f>
        <v>-0.018484163373972573</v>
      </c>
      <c r="C13" s="14">
        <f t="shared" si="1"/>
        <v>0.06500234031828328</v>
      </c>
      <c r="D13" s="14">
        <f t="shared" si="1"/>
        <v>0.13296212445695405</v>
      </c>
      <c r="E13" s="17">
        <f t="shared" si="1"/>
        <v>-0.016479273026348783</v>
      </c>
      <c r="F13" s="14">
        <f t="shared" si="1"/>
        <v>4.416324867581149</v>
      </c>
      <c r="G13" s="14">
        <f t="shared" si="1"/>
        <v>1.7816395919909331</v>
      </c>
      <c r="H13" s="16" t="s">
        <v>13</v>
      </c>
    </row>
    <row r="14" spans="1:8" ht="12.75">
      <c r="A14" s="2" t="s">
        <v>14</v>
      </c>
      <c r="B14" s="10">
        <f>SUM(B10*B11)</f>
        <v>496310</v>
      </c>
      <c r="C14" s="10">
        <f>SUM(C10*C11)</f>
        <v>643432.72</v>
      </c>
      <c r="D14" s="10">
        <f>SUM(D10*D11)</f>
        <v>931250.6099999999</v>
      </c>
      <c r="E14" s="10">
        <f>SUM(E10*E11)</f>
        <v>1177057.56</v>
      </c>
      <c r="F14" s="10">
        <f>SUM(F10*F11)</f>
        <v>1488463.68</v>
      </c>
      <c r="G14" s="16" t="s">
        <v>13</v>
      </c>
      <c r="H14" s="16" t="s">
        <v>13</v>
      </c>
    </row>
    <row r="15" spans="1:8" ht="12.75">
      <c r="A15" s="13" t="s">
        <v>15</v>
      </c>
      <c r="B15" s="8">
        <f>SUM(B14/B32)</f>
        <v>2.136863270200335</v>
      </c>
      <c r="C15" s="8">
        <f>SUM(C14/C32)</f>
        <v>2.719093625203372</v>
      </c>
      <c r="D15" s="8">
        <f>SUM(D14/D32)</f>
        <v>4.191197747893713</v>
      </c>
      <c r="E15" s="8">
        <f>SUM(E14/E32)</f>
        <v>6.00184360276571</v>
      </c>
      <c r="F15" s="8">
        <f>SUM(F14/F32)</f>
        <v>7.4646376666232035</v>
      </c>
      <c r="G15" s="16" t="s">
        <v>13</v>
      </c>
      <c r="H15" s="16" t="s">
        <v>13</v>
      </c>
    </row>
    <row r="16" spans="1:8" ht="12.75">
      <c r="A16" s="13" t="s">
        <v>16</v>
      </c>
      <c r="B16" s="8">
        <f>SUM(B14/B33)</f>
        <v>2.6398906406246674</v>
      </c>
      <c r="C16" s="8">
        <f>SUM(C14/C33)</f>
        <v>3.344627348241483</v>
      </c>
      <c r="D16" s="8">
        <f>SUM(D14/D33)</f>
        <v>5.387560514197116</v>
      </c>
      <c r="E16" s="8">
        <f>SUM(E14/E33)</f>
        <v>7.9045427744461385</v>
      </c>
      <c r="F16" s="8">
        <f>SUM(F14/F33)</f>
        <v>9.973290093470467</v>
      </c>
      <c r="G16" s="16" t="s">
        <v>13</v>
      </c>
      <c r="H16" s="16" t="s">
        <v>13</v>
      </c>
    </row>
    <row r="17" spans="1:8" ht="12.75">
      <c r="A17" s="13" t="s">
        <v>18</v>
      </c>
      <c r="B17" s="18" t="s">
        <v>13</v>
      </c>
      <c r="C17" s="9">
        <f>SUM(C11/C24)</f>
        <v>88.529543203082</v>
      </c>
      <c r="D17" s="9">
        <f>SUM(D11/D24)</f>
        <v>42.51121199671322</v>
      </c>
      <c r="E17" s="9">
        <f>SUM(E11/E24)</f>
        <v>55.31805432841432</v>
      </c>
      <c r="F17" s="9">
        <f>SUM(F11/F24)</f>
        <v>58.21360553795611</v>
      </c>
      <c r="G17" s="16" t="s">
        <v>13</v>
      </c>
      <c r="H17" s="16" t="s">
        <v>13</v>
      </c>
    </row>
    <row r="18" spans="1:8" ht="12.75">
      <c r="A18" s="13" t="s">
        <v>22</v>
      </c>
      <c r="B18" s="18" t="s">
        <v>13</v>
      </c>
      <c r="C18" s="8">
        <f>SUM(C14/C39)</f>
        <v>19.073150140803317</v>
      </c>
      <c r="D18" s="8">
        <f>SUM(D14/D39)</f>
        <v>442.18927350427344</v>
      </c>
      <c r="E18" s="8">
        <f>SUM(E14/E39)</f>
        <v>79.70864495158123</v>
      </c>
      <c r="F18" s="8">
        <f>SUM(F14/F39)</f>
        <v>67.63899300190857</v>
      </c>
      <c r="G18" s="16" t="s">
        <v>13</v>
      </c>
      <c r="H18" s="16" t="s">
        <v>13</v>
      </c>
    </row>
    <row r="19" spans="1:8" ht="12.75">
      <c r="A19" s="13"/>
      <c r="B19" s="18"/>
      <c r="C19" s="8"/>
      <c r="D19" s="8"/>
      <c r="E19" s="8"/>
      <c r="F19" s="8"/>
      <c r="G19" s="16"/>
      <c r="H19" s="16"/>
    </row>
    <row r="20" spans="1:8" ht="12.75">
      <c r="A20" s="13"/>
      <c r="B20" s="18"/>
      <c r="C20" s="8"/>
      <c r="D20" s="8"/>
      <c r="E20" s="8"/>
      <c r="F20" s="8"/>
      <c r="G20" s="16"/>
      <c r="H20" s="16"/>
    </row>
    <row r="21" spans="1:8" ht="12.75">
      <c r="A21" s="19" t="s">
        <v>31</v>
      </c>
      <c r="B21" s="2"/>
      <c r="C21" s="1"/>
      <c r="D21" s="1"/>
      <c r="E21" s="1"/>
      <c r="F21" s="2"/>
      <c r="G21" s="2"/>
      <c r="H21" s="2"/>
    </row>
    <row r="22" spans="1:8" ht="12.75">
      <c r="A22" s="3" t="s">
        <v>1</v>
      </c>
      <c r="B22" s="4">
        <v>58022</v>
      </c>
      <c r="C22" s="4">
        <v>295049</v>
      </c>
      <c r="D22" s="4">
        <v>288610</v>
      </c>
      <c r="E22" s="4">
        <v>282322</v>
      </c>
      <c r="F22" s="4">
        <v>232314</v>
      </c>
      <c r="G22" s="4">
        <v>180048</v>
      </c>
      <c r="H22" s="4">
        <v>132821</v>
      </c>
    </row>
    <row r="23" spans="1:8" ht="12.75">
      <c r="A23" s="2" t="s">
        <v>11</v>
      </c>
      <c r="B23" s="4">
        <v>-4509</v>
      </c>
      <c r="C23" s="4">
        <v>7268</v>
      </c>
      <c r="D23" s="4">
        <v>21906</v>
      </c>
      <c r="E23" s="4">
        <v>21278</v>
      </c>
      <c r="F23" s="4">
        <v>25569</v>
      </c>
      <c r="G23" s="4">
        <v>23806</v>
      </c>
      <c r="H23" s="4">
        <v>13929</v>
      </c>
    </row>
    <row r="24" spans="1:8" ht="12.75">
      <c r="A24" s="13" t="s">
        <v>19</v>
      </c>
      <c r="B24" s="20">
        <f>SUM(B23/B10)</f>
        <v>-0.0908504765166932</v>
      </c>
      <c r="C24" s="21">
        <f>SUM(C23/C10)</f>
        <v>0.14729546237561558</v>
      </c>
      <c r="D24" s="21">
        <f>SUM(D23/D10)</f>
        <v>0.44670568323171356</v>
      </c>
      <c r="E24" s="21">
        <f>SUM(E23/E10)</f>
        <v>0.4287930999738025</v>
      </c>
      <c r="F24" s="21">
        <f>SUM(F23/F10)</f>
        <v>0.5151716634429401</v>
      </c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19" t="s">
        <v>30</v>
      </c>
      <c r="B26" s="2"/>
      <c r="C26" s="2"/>
      <c r="D26" s="2"/>
      <c r="E26" s="2"/>
      <c r="F26" s="2"/>
      <c r="G26" s="2"/>
      <c r="H26" s="2"/>
    </row>
    <row r="27" spans="1:8" ht="12.75">
      <c r="A27" s="3" t="s">
        <v>2</v>
      </c>
      <c r="B27" s="4">
        <v>222536</v>
      </c>
      <c r="C27" s="4">
        <v>241363</v>
      </c>
      <c r="D27" s="4">
        <v>211142</v>
      </c>
      <c r="E27" s="4">
        <v>195813</v>
      </c>
      <c r="F27" s="4">
        <v>209895</v>
      </c>
      <c r="G27" s="4">
        <v>59673</v>
      </c>
      <c r="H27" s="2"/>
    </row>
    <row r="28" spans="1:8" ht="12.75">
      <c r="A28" s="2" t="s">
        <v>3</v>
      </c>
      <c r="B28" s="4">
        <v>44257</v>
      </c>
      <c r="C28" s="4">
        <v>44257</v>
      </c>
      <c r="D28" s="4">
        <v>49340</v>
      </c>
      <c r="E28" s="4">
        <v>47207</v>
      </c>
      <c r="F28" s="4">
        <v>50157</v>
      </c>
      <c r="G28" s="4">
        <v>53108</v>
      </c>
      <c r="H28" s="2"/>
    </row>
    <row r="29" spans="1:8" ht="12.75">
      <c r="A29" s="2" t="s">
        <v>4</v>
      </c>
      <c r="B29" s="4">
        <v>303586</v>
      </c>
      <c r="C29" s="4">
        <v>324542</v>
      </c>
      <c r="D29" s="4">
        <v>311621</v>
      </c>
      <c r="E29" s="4">
        <v>297414</v>
      </c>
      <c r="F29" s="4">
        <v>281771</v>
      </c>
      <c r="G29" s="4">
        <v>125372</v>
      </c>
      <c r="H29" s="4">
        <v>105706</v>
      </c>
    </row>
    <row r="30" spans="1:8" ht="12.75">
      <c r="A30" s="2" t="s">
        <v>5</v>
      </c>
      <c r="B30" s="4">
        <v>58710</v>
      </c>
      <c r="C30" s="4">
        <v>75157</v>
      </c>
      <c r="D30" s="4">
        <v>75361</v>
      </c>
      <c r="E30" s="4">
        <v>86902</v>
      </c>
      <c r="F30" s="4">
        <v>67872</v>
      </c>
      <c r="G30" s="4">
        <v>53635</v>
      </c>
      <c r="H30" s="2"/>
    </row>
    <row r="31" spans="1:8" ht="12.75">
      <c r="A31" s="2" t="s">
        <v>7</v>
      </c>
      <c r="B31" s="4">
        <v>71325</v>
      </c>
      <c r="C31" s="4">
        <v>87907</v>
      </c>
      <c r="D31" s="4">
        <v>89429</v>
      </c>
      <c r="E31" s="4">
        <v>101298</v>
      </c>
      <c r="F31" s="4">
        <v>82369</v>
      </c>
      <c r="G31" s="4">
        <v>88557</v>
      </c>
      <c r="H31" s="2"/>
    </row>
    <row r="32" spans="1:8" ht="12.75">
      <c r="A32" s="2" t="s">
        <v>6</v>
      </c>
      <c r="B32" s="5">
        <f aca="true" t="shared" si="2" ref="B32:G32">SUM(B29-B31)</f>
        <v>232261</v>
      </c>
      <c r="C32" s="5">
        <f t="shared" si="2"/>
        <v>236635</v>
      </c>
      <c r="D32" s="5">
        <f t="shared" si="2"/>
        <v>222192</v>
      </c>
      <c r="E32" s="5">
        <f t="shared" si="2"/>
        <v>196116</v>
      </c>
      <c r="F32" s="5">
        <f t="shared" si="2"/>
        <v>199402</v>
      </c>
      <c r="G32" s="5">
        <f t="shared" si="2"/>
        <v>36815</v>
      </c>
      <c r="H32" s="4">
        <v>13235</v>
      </c>
    </row>
    <row r="33" spans="1:8" ht="12.75">
      <c r="A33" s="13" t="s">
        <v>17</v>
      </c>
      <c r="B33" s="5">
        <f>SUM(B32-B28)</f>
        <v>188004</v>
      </c>
      <c r="C33" s="5">
        <f aca="true" t="shared" si="3" ref="C33:H33">SUM(C32-C28)</f>
        <v>192378</v>
      </c>
      <c r="D33" s="5">
        <f t="shared" si="3"/>
        <v>172852</v>
      </c>
      <c r="E33" s="5">
        <f t="shared" si="3"/>
        <v>148909</v>
      </c>
      <c r="F33" s="5">
        <f t="shared" si="3"/>
        <v>149245</v>
      </c>
      <c r="G33" s="5">
        <f t="shared" si="3"/>
        <v>-16293</v>
      </c>
      <c r="H33" s="5">
        <f t="shared" si="3"/>
        <v>13235</v>
      </c>
    </row>
    <row r="34" spans="1:8" ht="12.75">
      <c r="A34" s="13" t="s">
        <v>27</v>
      </c>
      <c r="B34" s="14">
        <f aca="true" t="shared" si="4" ref="B34:G34">SUM(B28/B29)</f>
        <v>0.14578076722905536</v>
      </c>
      <c r="C34" s="14">
        <f t="shared" si="4"/>
        <v>0.13636755797400646</v>
      </c>
      <c r="D34" s="14">
        <f t="shared" si="4"/>
        <v>0.1583333600752196</v>
      </c>
      <c r="E34" s="14">
        <f t="shared" si="4"/>
        <v>0.15872487508994196</v>
      </c>
      <c r="F34" s="14">
        <f t="shared" si="4"/>
        <v>0.17800625330498882</v>
      </c>
      <c r="G34" s="14">
        <f t="shared" si="4"/>
        <v>0.4236033564113199</v>
      </c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19" t="s">
        <v>29</v>
      </c>
      <c r="B36" s="2"/>
      <c r="C36" s="2"/>
      <c r="D36" s="2"/>
      <c r="E36" s="2"/>
      <c r="F36" s="2"/>
      <c r="G36" s="2"/>
      <c r="H36" s="2"/>
    </row>
    <row r="37" spans="1:8" ht="12.75">
      <c r="A37" s="2" t="s">
        <v>8</v>
      </c>
      <c r="B37" s="4">
        <v>-12101</v>
      </c>
      <c r="C37" s="4">
        <v>38042</v>
      </c>
      <c r="D37" s="4">
        <v>19389</v>
      </c>
      <c r="E37" s="4">
        <v>39538</v>
      </c>
      <c r="F37" s="4">
        <v>28304</v>
      </c>
      <c r="G37" s="4">
        <v>17524</v>
      </c>
      <c r="H37" s="4">
        <v>44573</v>
      </c>
    </row>
    <row r="38" spans="1:8" ht="12.75">
      <c r="A38" s="2" t="s">
        <v>9</v>
      </c>
      <c r="B38" s="6">
        <v>318</v>
      </c>
      <c r="C38" s="6">
        <v>4307</v>
      </c>
      <c r="D38" s="6">
        <v>17283</v>
      </c>
      <c r="E38" s="6">
        <v>24771</v>
      </c>
      <c r="F38" s="6">
        <v>6298</v>
      </c>
      <c r="G38" s="6">
        <v>2730</v>
      </c>
      <c r="H38" s="6">
        <v>11027</v>
      </c>
    </row>
    <row r="39" spans="1:8" ht="12.75">
      <c r="A39" s="13" t="s">
        <v>23</v>
      </c>
      <c r="B39" s="5">
        <f>SUM(B37-B38)</f>
        <v>-12419</v>
      </c>
      <c r="C39" s="5">
        <f aca="true" t="shared" si="5" ref="C39:H39">SUM(C37-C38)</f>
        <v>33735</v>
      </c>
      <c r="D39" s="5">
        <f t="shared" si="5"/>
        <v>2106</v>
      </c>
      <c r="E39" s="5">
        <f t="shared" si="5"/>
        <v>14767</v>
      </c>
      <c r="F39" s="5">
        <f t="shared" si="5"/>
        <v>22006</v>
      </c>
      <c r="G39" s="5">
        <f t="shared" si="5"/>
        <v>14794</v>
      </c>
      <c r="H39" s="5">
        <f t="shared" si="5"/>
        <v>33546</v>
      </c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 t="s">
        <v>28</v>
      </c>
      <c r="B41" s="2"/>
      <c r="C41" s="10">
        <v>2861</v>
      </c>
      <c r="D41" s="10">
        <v>1763</v>
      </c>
      <c r="E41" s="10">
        <v>4230</v>
      </c>
      <c r="F41" s="15" t="s">
        <v>13</v>
      </c>
      <c r="G41" s="15" t="s">
        <v>13</v>
      </c>
      <c r="H41" s="15" t="s">
        <v>13</v>
      </c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7" t="s">
        <v>33</v>
      </c>
      <c r="B44" s="2"/>
      <c r="C44" s="2"/>
      <c r="D44" s="2"/>
      <c r="E44" s="2"/>
      <c r="F44" s="2"/>
      <c r="G44" s="2"/>
      <c r="H44" s="2"/>
    </row>
    <row r="45" spans="1:8" ht="12.75">
      <c r="A45" s="2" t="s">
        <v>34</v>
      </c>
      <c r="B45" s="4">
        <v>34060</v>
      </c>
      <c r="C45" s="10">
        <v>182600</v>
      </c>
      <c r="D45" s="10">
        <v>177422</v>
      </c>
      <c r="E45" s="10">
        <v>175774</v>
      </c>
      <c r="F45" s="10">
        <v>142993</v>
      </c>
      <c r="G45" s="10">
        <v>124172</v>
      </c>
      <c r="H45" s="2"/>
    </row>
    <row r="46" spans="1:8" ht="12.75">
      <c r="A46" s="2" t="s">
        <v>35</v>
      </c>
      <c r="B46" s="4">
        <v>6615</v>
      </c>
      <c r="C46" s="10">
        <v>26680</v>
      </c>
      <c r="D46" s="10">
        <v>29522</v>
      </c>
      <c r="E46" s="10">
        <v>32464</v>
      </c>
      <c r="F46" s="10">
        <v>30590</v>
      </c>
      <c r="G46" s="10">
        <v>23351</v>
      </c>
      <c r="H46" s="2"/>
    </row>
    <row r="47" spans="1:8" ht="12.75">
      <c r="A47" s="2" t="s">
        <v>36</v>
      </c>
      <c r="B47" s="4">
        <v>10328</v>
      </c>
      <c r="C47" s="10">
        <v>48896</v>
      </c>
      <c r="D47" s="10">
        <v>35572</v>
      </c>
      <c r="E47" s="10">
        <v>24345</v>
      </c>
      <c r="F47" s="10">
        <v>20200</v>
      </c>
      <c r="G47" s="10">
        <v>15004</v>
      </c>
      <c r="H47" s="2"/>
    </row>
    <row r="48" spans="1:8" ht="12.75">
      <c r="A48" s="2" t="s">
        <v>37</v>
      </c>
      <c r="B48" s="4">
        <v>7019</v>
      </c>
      <c r="C48" s="10">
        <v>36873</v>
      </c>
      <c r="D48" s="10">
        <v>46094</v>
      </c>
      <c r="E48" s="10">
        <v>49739</v>
      </c>
      <c r="F48" s="10">
        <v>36004</v>
      </c>
      <c r="G48" s="10">
        <v>14673</v>
      </c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7" t="s">
        <v>38</v>
      </c>
      <c r="B50" s="2"/>
      <c r="C50" s="2"/>
      <c r="D50" s="2"/>
      <c r="E50" s="2"/>
      <c r="F50" s="2"/>
      <c r="G50" s="2"/>
      <c r="H50" s="2"/>
    </row>
    <row r="51" spans="1:8" ht="12.75">
      <c r="A51" s="2" t="s">
        <v>34</v>
      </c>
      <c r="B51" s="14">
        <f>SUM(B45/58022)</f>
        <v>0.5870187170383647</v>
      </c>
      <c r="C51" s="14">
        <f>SUM(C45/295049)</f>
        <v>0.6188802537883538</v>
      </c>
      <c r="D51" s="14">
        <f>SUM(D45/288610)</f>
        <v>0.6147465437788019</v>
      </c>
      <c r="E51" s="14">
        <f>SUM(E45/282322)</f>
        <v>0.6226011433752949</v>
      </c>
      <c r="F51" s="14">
        <f>SUM(F45/232314)</f>
        <v>0.6155160687689937</v>
      </c>
      <c r="G51" s="14">
        <f>SUM(G45/180048)</f>
        <v>0.6896605349684528</v>
      </c>
      <c r="H51" s="2"/>
    </row>
    <row r="52" spans="1:8" ht="12.75">
      <c r="A52" s="2" t="s">
        <v>35</v>
      </c>
      <c r="B52" s="14">
        <f>SUM(B46/58022)</f>
        <v>0.1140084795422426</v>
      </c>
      <c r="C52" s="14">
        <f>SUM(C46/295049)</f>
        <v>0.09042565811102563</v>
      </c>
      <c r="D52" s="14">
        <f>SUM(D46/288610)</f>
        <v>0.1022902879318111</v>
      </c>
      <c r="E52" s="14">
        <f>SUM(E46/282322)</f>
        <v>0.11498926757390497</v>
      </c>
      <c r="F52" s="14">
        <f>SUM(F46/232314)</f>
        <v>0.1316752326592457</v>
      </c>
      <c r="G52" s="14">
        <f>SUM(G46/180048)</f>
        <v>0.12969319292633075</v>
      </c>
      <c r="H52" s="2"/>
    </row>
    <row r="53" spans="1:8" ht="12.75">
      <c r="A53" s="2" t="s">
        <v>36</v>
      </c>
      <c r="B53" s="14">
        <f>SUM(B47/58022)</f>
        <v>0.17800144772672435</v>
      </c>
      <c r="C53" s="14">
        <f>SUM(C47/295049)</f>
        <v>0.16572162589942688</v>
      </c>
      <c r="D53" s="14">
        <f>SUM(D47/288610)</f>
        <v>0.12325283254218496</v>
      </c>
      <c r="E53" s="14">
        <f>SUM(E47/282322)</f>
        <v>0.0862313245159782</v>
      </c>
      <c r="F53" s="14">
        <f>SUM(F47/232314)</f>
        <v>0.08695128145527174</v>
      </c>
      <c r="G53" s="14">
        <f>SUM(G47/180048)</f>
        <v>0.08333333333333333</v>
      </c>
      <c r="H53" s="2"/>
    </row>
    <row r="54" spans="1:8" ht="12.75">
      <c r="A54" s="2" t="s">
        <v>37</v>
      </c>
      <c r="B54" s="14">
        <f>SUM(B48/58022)</f>
        <v>0.1209713556926683</v>
      </c>
      <c r="C54" s="14">
        <f>SUM(C48/295049)</f>
        <v>0.12497246220119371</v>
      </c>
      <c r="D54" s="14">
        <f>SUM(D48/288610)</f>
        <v>0.15971033574720211</v>
      </c>
      <c r="E54" s="14">
        <f>SUM(E48/282322)</f>
        <v>0.17617826453482194</v>
      </c>
      <c r="F54" s="14">
        <f>SUM(F48/232314)</f>
        <v>0.15497989789681207</v>
      </c>
      <c r="G54" s="14">
        <f>SUM(G48/180048)</f>
        <v>0.08149493468408424</v>
      </c>
      <c r="H54" s="2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Willet</dc:creator>
  <cp:keywords/>
  <dc:description/>
  <cp:lastModifiedBy>Brady Willet</cp:lastModifiedBy>
  <dcterms:created xsi:type="dcterms:W3CDTF">2003-06-05T02:46:13Z</dcterms:created>
  <dcterms:modified xsi:type="dcterms:W3CDTF">2003-06-05T10:06:56Z</dcterms:modified>
  <cp:category/>
  <cp:version/>
  <cp:contentType/>
  <cp:contentStatus/>
</cp:coreProperties>
</file>